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50" activeTab="0"/>
  </bookViews>
  <sheets>
    <sheet name="SubNaucz" sheetId="1" r:id="rId1"/>
  </sheets>
  <definedNames>
    <definedName name="_xlfn.IFERROR" hidden="1">#NAME?</definedName>
    <definedName name="_xlnm.Print_Area" localSheetId="0">'SubNaucz'!#REF!</definedName>
  </definedNames>
  <calcPr fullCalcOnLoad="1"/>
</workbook>
</file>

<file path=xl/sharedStrings.xml><?xml version="1.0" encoding="utf-8"?>
<sst xmlns="http://schemas.openxmlformats.org/spreadsheetml/2006/main" count="44" uniqueCount="40">
  <si>
    <t>liczba wymiaru godzin nauczyciela z obowiązku (kolumna C) dzielona przez pensum (kolumna D)
↓</t>
  </si>
  <si>
    <t>liczba dzieci 6 letnich i więcej w wych. przedsz. (kolumna E) dzielona przez liczbę dzieci ogółem w wych. przedsz. (kolumna F) pomnożona przez iloraz 25/22
↓</t>
  </si>
  <si>
    <t>dla wychowania przedszkolnego - etat z obowiązku (kolumna G) pomnożony przez wskaźnik 6-latków (kolumna H); pozostałe obowiązki bez mnożenia przez wskaźnik
↓</t>
  </si>
  <si>
    <t>wymiar godzin nauczyciela z godzinami ponadwymiarowymi</t>
  </si>
  <si>
    <t>pensum nauczyciela - art. 42 ust. 3 lub ust. 5c Karty Nauczyciela, np. 18</t>
  </si>
  <si>
    <t>liczba dzieci 6 letnich i więcej w wychowaniu przedszkolnym</t>
  </si>
  <si>
    <t>liczba dzieci ogółem w wychowaniu przedszkolnym</t>
  </si>
  <si>
    <t>etat z obowiązku</t>
  </si>
  <si>
    <t>wskaźnik 6-latków</t>
  </si>
  <si>
    <t xml:space="preserve">etat subwencyjny z obowiązku </t>
  </si>
  <si>
    <t>wychowanie przedszkolne w placówce nr 1</t>
  </si>
  <si>
    <t>wychowanie przedszkolne w placówce nr 2</t>
  </si>
  <si>
    <t>wychowanie przedszkolne w placówce nr 3</t>
  </si>
  <si>
    <t>wychowanie przedszkolne w placówce nr 4</t>
  </si>
  <si>
    <t>razem</t>
  </si>
  <si>
    <t>WSKAŹNIK DO SUBWENCJI</t>
  </si>
  <si>
    <t>wskaźnik do subwencji</t>
  </si>
  <si>
    <t>opis wyliczenia</t>
  </si>
  <si>
    <t xml:space="preserve">dla umowy nauczyciela </t>
  </si>
  <si>
    <t xml:space="preserve">etat subwencyjny 
z obowiazku dzielony przez etat z obowiązku </t>
  </si>
  <si>
    <t>ETAT Z UMOWY BEZ GODZIN PONADWYMIAROWYCH</t>
  </si>
  <si>
    <t xml:space="preserve">licznik </t>
  </si>
  <si>
    <t>mianownik</t>
  </si>
  <si>
    <t>etat z umowy</t>
  </si>
  <si>
    <t xml:space="preserve">wymiar etatu z umowy </t>
  </si>
  <si>
    <t xml:space="preserve">bez godzin ponadwymiaro
wych </t>
  </si>
  <si>
    <t>ETAT SUBWENCYJNY</t>
  </si>
  <si>
    <t>etat subwencyjny</t>
  </si>
  <si>
    <t xml:space="preserve">mnożymy etat z umowy przez wskaźnik do subwencji </t>
  </si>
  <si>
    <t>ETAT NIESUBWENCYJNY</t>
  </si>
  <si>
    <t xml:space="preserve">etat z umowy </t>
  </si>
  <si>
    <t>etat niesubwencyjny</t>
  </si>
  <si>
    <t>pozstała cześć etatu to etat niesubwencyjny (różnica etatu z umowy i etatu subwencyjnego)</t>
  </si>
  <si>
    <t>obowiązki w placówkach</t>
  </si>
  <si>
    <t>WYLICZENIA ETATU SUBWENCYJNEGO DLA JEDNEJ UMOWY NAUCZYCIELA</t>
  </si>
  <si>
    <t>bez wychowania przedszkolnego</t>
  </si>
  <si>
    <t>etat subwencyjny z obowiązku
 (komórka I12)</t>
  </si>
  <si>
    <t>etat z obowiązku (komórka G12)</t>
  </si>
  <si>
    <t>wskaźnik do subwencji (komórka E16)</t>
  </si>
  <si>
    <t>etat z umowy (komórka E20)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</si>
</sst>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00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9"/>
      <name val="Arial"/>
      <family val="2"/>
    </font>
    <font>
      <sz val="24"/>
      <color indexed="9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0"/>
      <name val="Arial"/>
      <family val="2"/>
    </font>
    <font>
      <sz val="24"/>
      <color rgb="FFFFFFFF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thin"/>
      <right style="medium"/>
      <top style="thin"/>
      <bottom style="mediumDashed"/>
    </border>
    <border>
      <left style="medium"/>
      <right style="thin"/>
      <top style="thin"/>
      <bottom style="thin"/>
    </border>
    <border diagonalUp="1" diagonalDown="1">
      <left style="thin"/>
      <right style="thin"/>
      <top style="mediumDashed"/>
      <bottom style="thin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5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46" fillId="13" borderId="10" xfId="0" applyNumberFormat="1" applyFont="1" applyFill="1" applyBorder="1" applyAlignment="1" applyProtection="1">
      <alignment horizontal="centerContinuous" vertical="center"/>
      <protection/>
    </xf>
    <xf numFmtId="0" fontId="0" fillId="13" borderId="11" xfId="0" applyNumberFormat="1" applyFont="1" applyFill="1" applyBorder="1" applyAlignment="1" applyProtection="1">
      <alignment horizontal="centerContinuous" vertical="center"/>
      <protection/>
    </xf>
    <xf numFmtId="0" fontId="46" fillId="34" borderId="11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47" fillId="35" borderId="14" xfId="0" applyFont="1" applyFill="1" applyBorder="1" applyAlignment="1" applyProtection="1">
      <alignment horizontal="center" vertical="center" wrapText="1"/>
      <protection/>
    </xf>
    <xf numFmtId="0" fontId="48" fillId="35" borderId="15" xfId="0" applyFont="1" applyFill="1" applyBorder="1" applyAlignment="1" applyProtection="1">
      <alignment horizontal="center" vertical="center" wrapText="1"/>
      <protection/>
    </xf>
    <xf numFmtId="0" fontId="47" fillId="35" borderId="15" xfId="0" applyFont="1" applyFill="1" applyBorder="1" applyAlignment="1" applyProtection="1">
      <alignment horizontal="center" vertical="center" wrapText="1"/>
      <protection/>
    </xf>
    <xf numFmtId="0" fontId="47" fillId="35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36" borderId="18" xfId="0" applyFont="1" applyFill="1" applyBorder="1" applyAlignment="1" applyProtection="1">
      <alignment horizontal="center" vertical="center" wrapText="1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64" fontId="0" fillId="0" borderId="18" xfId="0" applyNumberFormat="1" applyFont="1" applyBorder="1" applyAlignment="1" applyProtection="1">
      <alignment horizontal="center" vertical="center"/>
      <protection/>
    </xf>
    <xf numFmtId="165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165" fontId="0" fillId="0" borderId="22" xfId="0" applyNumberFormat="1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right" vertical="center" wrapText="1"/>
      <protection/>
    </xf>
    <xf numFmtId="0" fontId="47" fillId="0" borderId="24" xfId="0" applyFont="1" applyBorder="1" applyAlignment="1" applyProtection="1">
      <alignment horizontal="center" vertical="center" wrapText="1"/>
      <protection/>
    </xf>
    <xf numFmtId="0" fontId="47" fillId="0" borderId="25" xfId="0" applyFont="1" applyBorder="1" applyAlignment="1" applyProtection="1">
      <alignment horizontal="center" vertical="center" wrapText="1"/>
      <protection/>
    </xf>
    <xf numFmtId="2" fontId="47" fillId="0" borderId="24" xfId="0" applyNumberFormat="1" applyFont="1" applyBorder="1" applyAlignment="1" applyProtection="1">
      <alignment horizontal="center" vertical="center"/>
      <protection/>
    </xf>
    <xf numFmtId="165" fontId="47" fillId="0" borderId="26" xfId="0" applyNumberFormat="1" applyFont="1" applyBorder="1" applyAlignment="1" applyProtection="1">
      <alignment horizontal="center" vertical="center"/>
      <protection/>
    </xf>
    <xf numFmtId="165" fontId="47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2" fontId="47" fillId="0" borderId="0" xfId="0" applyNumberFormat="1" applyFont="1" applyFill="1" applyAlignment="1" applyProtection="1">
      <alignment horizontal="center" vertical="center"/>
      <protection/>
    </xf>
    <xf numFmtId="164" fontId="47" fillId="0" borderId="0" xfId="0" applyNumberFormat="1" applyFont="1" applyFill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49" fillId="0" borderId="28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47" fillId="0" borderId="17" xfId="0" applyFont="1" applyFill="1" applyBorder="1" applyAlignment="1" applyProtection="1">
      <alignment vertical="center"/>
      <protection/>
    </xf>
    <xf numFmtId="0" fontId="47" fillId="0" borderId="19" xfId="0" applyFont="1" applyFill="1" applyBorder="1" applyAlignment="1" applyProtection="1">
      <alignment horizontal="center" vertical="center" wrapText="1"/>
      <protection/>
    </xf>
    <xf numFmtId="0" fontId="47" fillId="0" borderId="20" xfId="0" applyFont="1" applyFill="1" applyBorder="1" applyAlignment="1" applyProtection="1">
      <alignment horizontal="center" vertical="center" wrapText="1"/>
      <protection/>
    </xf>
    <xf numFmtId="0" fontId="47" fillId="0" borderId="29" xfId="0" applyFont="1" applyFill="1" applyBorder="1" applyAlignment="1" applyProtection="1">
      <alignment vertical="center" wrapText="1"/>
      <protection/>
    </xf>
    <xf numFmtId="165" fontId="0" fillId="0" borderId="30" xfId="0" applyNumberFormat="1" applyFont="1" applyFill="1" applyBorder="1" applyAlignment="1" applyProtection="1">
      <alignment horizontal="center" vertical="center" wrapText="1"/>
      <protection/>
    </xf>
    <xf numFmtId="2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49" fillId="0" borderId="30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Alignment="1" applyProtection="1">
      <alignment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 quotePrefix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2" fontId="49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vertical="center" wrapText="1"/>
      <protection/>
    </xf>
    <xf numFmtId="2" fontId="0" fillId="0" borderId="32" xfId="0" applyNumberFormat="1" applyFont="1" applyFill="1" applyBorder="1" applyAlignment="1" applyProtection="1">
      <alignment vertical="center" wrapText="1"/>
      <protection/>
    </xf>
    <xf numFmtId="0" fontId="47" fillId="0" borderId="32" xfId="0" applyFont="1" applyFill="1" applyBorder="1" applyAlignment="1" applyProtection="1">
      <alignment vertical="center" wrapText="1"/>
      <protection/>
    </xf>
    <xf numFmtId="0" fontId="47" fillId="0" borderId="17" xfId="0" applyFont="1" applyFill="1" applyBorder="1" applyAlignment="1" applyProtection="1">
      <alignment horizontal="center" vertical="center" wrapText="1"/>
      <protection/>
    </xf>
    <xf numFmtId="2" fontId="0" fillId="0" borderId="29" xfId="0" applyNumberFormat="1" applyFont="1" applyFill="1" applyBorder="1" applyAlignment="1" applyProtection="1">
      <alignment horizontal="center" vertical="center" wrapText="1"/>
      <protection/>
    </xf>
    <xf numFmtId="2" fontId="50" fillId="0" borderId="30" xfId="0" applyNumberFormat="1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 wrapText="1"/>
      <protection locked="0"/>
    </xf>
    <xf numFmtId="0" fontId="0" fillId="37" borderId="22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="70" zoomScaleNormal="70" zoomScalePageLayoutView="0" workbookViewId="0" topLeftCell="A1">
      <selection activeCell="C7" sqref="C7"/>
    </sheetView>
  </sheetViews>
  <sheetFormatPr defaultColWidth="8.75390625" defaultRowHeight="14.25"/>
  <cols>
    <col min="1" max="1" width="8.75390625" style="2" customWidth="1"/>
    <col min="2" max="2" width="20.125" style="2" customWidth="1"/>
    <col min="3" max="6" width="16.625" style="2" customWidth="1"/>
    <col min="7" max="7" width="24.25390625" style="2" customWidth="1"/>
    <col min="8" max="9" width="28.625" style="2" customWidth="1"/>
    <col min="10" max="16384" width="8.75390625" style="2" customWidth="1"/>
  </cols>
  <sheetData>
    <row r="1" ht="18" customHeight="1">
      <c r="A1" s="1">
        <v>2</v>
      </c>
    </row>
    <row r="2" spans="1:9" ht="36" customHeight="1">
      <c r="A2" s="1"/>
      <c r="B2" s="3" t="s">
        <v>34</v>
      </c>
      <c r="C2" s="4"/>
      <c r="D2" s="4"/>
      <c r="E2" s="4"/>
      <c r="F2" s="4"/>
      <c r="G2" s="4"/>
      <c r="H2" s="4"/>
      <c r="I2" s="4"/>
    </row>
    <row r="3" ht="18" customHeight="1">
      <c r="A3" s="1"/>
    </row>
    <row r="4" ht="15" thickBot="1"/>
    <row r="5" spans="2:9" ht="113.25" customHeight="1">
      <c r="B5" s="5" t="str">
        <f>"ETAT SUBWENCYJNY  =  "&amp;ROUND(D24,2)</f>
        <v>ETAT SUBWENCYJNY  =  0</v>
      </c>
      <c r="C5" s="6"/>
      <c r="D5" s="7" t="str">
        <f>"ETAT NIESUBWENCYJNY  =  "&amp;ROUND(D28,2)</f>
        <v>ETAT NIESUBWENCYJNY  =  0</v>
      </c>
      <c r="E5" s="8"/>
      <c r="F5" s="8"/>
      <c r="G5" s="9" t="s">
        <v>0</v>
      </c>
      <c r="H5" s="9" t="s">
        <v>1</v>
      </c>
      <c r="I5" s="10" t="s">
        <v>2</v>
      </c>
    </row>
    <row r="6" spans="2:9" ht="90.75" thickBot="1">
      <c r="B6" s="11" t="s">
        <v>33</v>
      </c>
      <c r="C6" s="12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4" t="s">
        <v>9</v>
      </c>
    </row>
    <row r="7" spans="2:9" ht="64.5" customHeight="1">
      <c r="B7" s="15" t="s">
        <v>35</v>
      </c>
      <c r="C7" s="59"/>
      <c r="D7" s="59"/>
      <c r="E7" s="16"/>
      <c r="F7" s="16"/>
      <c r="G7" s="17">
        <f>ROUND(IF(OR(C7=0,D7=0),0,C7/D7),2)</f>
        <v>0</v>
      </c>
      <c r="H7" s="18"/>
      <c r="I7" s="19">
        <f>G7</f>
        <v>0</v>
      </c>
    </row>
    <row r="8" spans="2:9" ht="64.5" customHeight="1">
      <c r="B8" s="20" t="s">
        <v>10</v>
      </c>
      <c r="C8" s="60"/>
      <c r="D8" s="59"/>
      <c r="E8" s="59"/>
      <c r="F8" s="59"/>
      <c r="G8" s="17">
        <f>ROUND(IF(OR(C8=0,D8=0),0,C8/D8),2)</f>
        <v>0</v>
      </c>
      <c r="H8" s="21">
        <f>IF(ISERROR((E8/F8)*(25/22))=FALSE,(E8/F8)*(25/22),0)</f>
        <v>0</v>
      </c>
      <c r="I8" s="19">
        <f>IF(ISERROR(G8*H8)=FALSE,G8*H8,0)</f>
        <v>0</v>
      </c>
    </row>
    <row r="9" spans="2:9" ht="64.5" customHeight="1">
      <c r="B9" s="15" t="s">
        <v>11</v>
      </c>
      <c r="C9" s="59"/>
      <c r="D9" s="59"/>
      <c r="E9" s="59"/>
      <c r="F9" s="59"/>
      <c r="G9" s="17">
        <f>ROUND(IF(OR(C9=0,D9=0),0,C9/D9),2)</f>
        <v>0</v>
      </c>
      <c r="H9" s="21">
        <f>IF(ISERROR((E9/F9)*(25/22))=FALSE,(E9/F9)*(25/22),0)</f>
        <v>0</v>
      </c>
      <c r="I9" s="19">
        <f>IF(ISERROR(G9*H9)=FALSE,G9*H9,0)</f>
        <v>0</v>
      </c>
    </row>
    <row r="10" spans="2:9" ht="64.5" customHeight="1">
      <c r="B10" s="15" t="s">
        <v>12</v>
      </c>
      <c r="C10" s="59"/>
      <c r="D10" s="59"/>
      <c r="E10" s="59"/>
      <c r="F10" s="59"/>
      <c r="G10" s="17">
        <f>ROUND(IF(OR(C10=0,D10=0),0,C10/D10),2)</f>
        <v>0</v>
      </c>
      <c r="H10" s="21">
        <f>IF(ISERROR((E10/F10)*(25/22))=FALSE,(E10/F10)*(25/22),0)</f>
        <v>0</v>
      </c>
      <c r="I10" s="19">
        <f>IF(ISERROR(G10*H10)=FALSE,G10*H10,0)</f>
        <v>0</v>
      </c>
    </row>
    <row r="11" spans="2:9" ht="64.5" customHeight="1">
      <c r="B11" s="15" t="s">
        <v>13</v>
      </c>
      <c r="C11" s="59"/>
      <c r="D11" s="59"/>
      <c r="E11" s="59"/>
      <c r="F11" s="59"/>
      <c r="G11" s="17">
        <f>ROUND(IF(OR(C11=0,D11=0),0,C11/D11),2)</f>
        <v>0</v>
      </c>
      <c r="H11" s="21">
        <f>IF(ISERROR((E11/F11)*(25/22))=FALSE,(E11/F11)*(25/22),0)</f>
        <v>0</v>
      </c>
      <c r="I11" s="19">
        <f>IF(ISERROR(G11*H11)=FALSE,G11*H11,0)</f>
        <v>0</v>
      </c>
    </row>
    <row r="12" spans="2:9" ht="35.25" customHeight="1" thickBot="1">
      <c r="B12" s="22" t="s">
        <v>14</v>
      </c>
      <c r="C12" s="23">
        <f>SUM(C7:C11)</f>
        <v>0</v>
      </c>
      <c r="D12" s="23">
        <f>MAX(D7:D11)</f>
        <v>0</v>
      </c>
      <c r="E12" s="24"/>
      <c r="F12" s="24"/>
      <c r="G12" s="25">
        <f>SUM(G7:G11)</f>
        <v>0</v>
      </c>
      <c r="H12" s="26"/>
      <c r="I12" s="27">
        <f>SUM(I7:I11)</f>
        <v>0</v>
      </c>
    </row>
    <row r="13" spans="1:9" ht="49.5" customHeight="1" thickBot="1">
      <c r="A13" s="28"/>
      <c r="B13" s="29"/>
      <c r="C13" s="30"/>
      <c r="D13" s="30"/>
      <c r="E13" s="30"/>
      <c r="F13" s="30"/>
      <c r="G13" s="31"/>
      <c r="H13" s="32"/>
      <c r="I13" s="33"/>
    </row>
    <row r="14" spans="1:9" ht="23.25" customHeight="1">
      <c r="A14" s="28"/>
      <c r="B14" s="34" t="s">
        <v>15</v>
      </c>
      <c r="C14" s="35"/>
      <c r="D14" s="35"/>
      <c r="E14" s="35"/>
      <c r="F14" s="36"/>
      <c r="G14" s="28"/>
      <c r="H14" s="28"/>
      <c r="I14" s="28"/>
    </row>
    <row r="15" spans="1:9" ht="47.25" customHeight="1">
      <c r="A15" s="28"/>
      <c r="B15" s="37"/>
      <c r="C15" s="38" t="s">
        <v>36</v>
      </c>
      <c r="D15" s="38" t="s">
        <v>37</v>
      </c>
      <c r="E15" s="38" t="s">
        <v>16</v>
      </c>
      <c r="F15" s="39" t="s">
        <v>17</v>
      </c>
      <c r="G15" s="28"/>
      <c r="H15" s="28"/>
      <c r="I15" s="28"/>
    </row>
    <row r="16" spans="1:9" ht="61.5" customHeight="1" thickBot="1">
      <c r="A16" s="28"/>
      <c r="B16" s="40" t="s">
        <v>18</v>
      </c>
      <c r="C16" s="41">
        <f>I12</f>
        <v>0</v>
      </c>
      <c r="D16" s="42">
        <f>G12</f>
        <v>0</v>
      </c>
      <c r="E16" s="43">
        <f>IF(ISERROR(C16/D16)=FALSE,C16/D16,0)</f>
        <v>0</v>
      </c>
      <c r="F16" s="44" t="s">
        <v>19</v>
      </c>
      <c r="G16" s="28"/>
      <c r="H16" s="28"/>
      <c r="I16" s="28"/>
    </row>
    <row r="17" spans="1:9" ht="49.5" customHeight="1" thickBot="1">
      <c r="A17" s="28"/>
      <c r="B17" s="28"/>
      <c r="C17" s="29"/>
      <c r="D17" s="45"/>
      <c r="E17" s="46"/>
      <c r="F17" s="29"/>
      <c r="G17" s="28"/>
      <c r="H17" s="28"/>
      <c r="I17" s="28"/>
    </row>
    <row r="18" spans="1:9" ht="19.5" customHeight="1">
      <c r="A18" s="28"/>
      <c r="B18" s="34" t="s">
        <v>20</v>
      </c>
      <c r="C18" s="35"/>
      <c r="D18" s="35"/>
      <c r="E18" s="35"/>
      <c r="F18" s="36"/>
      <c r="G18" s="28"/>
      <c r="H18" s="28"/>
      <c r="I18" s="28"/>
    </row>
    <row r="19" spans="1:9" ht="20.25" customHeight="1">
      <c r="A19" s="28"/>
      <c r="B19" s="47"/>
      <c r="C19" s="38" t="s">
        <v>21</v>
      </c>
      <c r="D19" s="38" t="s">
        <v>22</v>
      </c>
      <c r="E19" s="38" t="s">
        <v>23</v>
      </c>
      <c r="F19" s="39" t="s">
        <v>17</v>
      </c>
      <c r="G19" s="28"/>
      <c r="H19" s="28"/>
      <c r="I19" s="28"/>
    </row>
    <row r="20" spans="1:9" ht="51.75" customHeight="1" thickBot="1">
      <c r="A20" s="28"/>
      <c r="B20" s="40" t="s">
        <v>24</v>
      </c>
      <c r="C20" s="48">
        <f>IF(C12&lt;D12,C12,D12)</f>
        <v>0</v>
      </c>
      <c r="D20" s="49">
        <f>D12</f>
        <v>0</v>
      </c>
      <c r="E20" s="50">
        <f>IF(ISERROR(C20/D20)=FALSE,ROUND(C20/D20,2),0)</f>
        <v>0</v>
      </c>
      <c r="F20" s="51" t="s">
        <v>25</v>
      </c>
      <c r="G20" s="28"/>
      <c r="H20" s="28"/>
      <c r="I20" s="28"/>
    </row>
    <row r="21" spans="1:9" ht="49.5" customHeight="1" thickBot="1">
      <c r="A21" s="28"/>
      <c r="B21" s="52"/>
      <c r="C21" s="53"/>
      <c r="D21" s="54"/>
      <c r="E21" s="55"/>
      <c r="F21" s="28"/>
      <c r="G21" s="28"/>
      <c r="H21" s="28"/>
      <c r="I21" s="28"/>
    </row>
    <row r="22" spans="1:9" ht="21.75" customHeight="1">
      <c r="A22" s="28"/>
      <c r="B22" s="34" t="s">
        <v>26</v>
      </c>
      <c r="C22" s="35"/>
      <c r="D22" s="35"/>
      <c r="E22" s="36"/>
      <c r="F22" s="28"/>
      <c r="G22" s="28"/>
      <c r="H22" s="28"/>
      <c r="I22" s="28"/>
    </row>
    <row r="23" spans="1:9" ht="48.75" customHeight="1">
      <c r="A23" s="28"/>
      <c r="B23" s="56" t="s">
        <v>39</v>
      </c>
      <c r="C23" s="38" t="s">
        <v>38</v>
      </c>
      <c r="D23" s="38" t="s">
        <v>27</v>
      </c>
      <c r="E23" s="39" t="s">
        <v>17</v>
      </c>
      <c r="F23" s="28"/>
      <c r="G23" s="28"/>
      <c r="H23" s="28"/>
      <c r="I23" s="28"/>
    </row>
    <row r="24" spans="1:9" ht="75" customHeight="1" thickBot="1">
      <c r="A24" s="28"/>
      <c r="B24" s="57">
        <f>E20</f>
        <v>0</v>
      </c>
      <c r="C24" s="49">
        <f>E16</f>
        <v>0</v>
      </c>
      <c r="D24" s="58">
        <f>ROUND(IF(B24*C24&gt;1,1,IF(B24*C24&gt;B24,B24,B24*C24)),2)</f>
        <v>0</v>
      </c>
      <c r="E24" s="51" t="s">
        <v>28</v>
      </c>
      <c r="F24" s="28"/>
      <c r="G24" s="28"/>
      <c r="H24" s="28"/>
      <c r="I24" s="28"/>
    </row>
    <row r="25" spans="1:9" ht="49.5" customHeight="1" thickBot="1">
      <c r="A25" s="28"/>
      <c r="B25" s="52"/>
      <c r="C25" s="53"/>
      <c r="D25" s="54"/>
      <c r="E25" s="55"/>
      <c r="F25" s="28"/>
      <c r="G25" s="28"/>
      <c r="H25" s="28"/>
      <c r="I25" s="28"/>
    </row>
    <row r="26" spans="1:9" ht="15.75">
      <c r="A26" s="28"/>
      <c r="B26" s="34" t="s">
        <v>29</v>
      </c>
      <c r="C26" s="35"/>
      <c r="D26" s="35"/>
      <c r="E26" s="36"/>
      <c r="F26" s="28"/>
      <c r="G26" s="28"/>
      <c r="H26" s="28"/>
      <c r="I26" s="28"/>
    </row>
    <row r="27" spans="1:9" ht="38.25" customHeight="1">
      <c r="A27" s="28"/>
      <c r="B27" s="56" t="s">
        <v>30</v>
      </c>
      <c r="C27" s="38" t="s">
        <v>27</v>
      </c>
      <c r="D27" s="38" t="s">
        <v>31</v>
      </c>
      <c r="E27" s="39" t="s">
        <v>17</v>
      </c>
      <c r="F27" s="28"/>
      <c r="G27" s="28"/>
      <c r="H27" s="28"/>
      <c r="I27" s="28"/>
    </row>
    <row r="28" spans="1:9" ht="86.25" customHeight="1" thickBot="1">
      <c r="A28" s="28"/>
      <c r="B28" s="57">
        <f>E20</f>
        <v>0</v>
      </c>
      <c r="C28" s="42">
        <f>ROUND(D24,2)</f>
        <v>0</v>
      </c>
      <c r="D28" s="58">
        <f>B28-C28</f>
        <v>0</v>
      </c>
      <c r="E28" s="51" t="s">
        <v>32</v>
      </c>
      <c r="F28" s="28"/>
      <c r="G28" s="28"/>
      <c r="H28" s="28"/>
      <c r="I28" s="28"/>
    </row>
    <row r="29" spans="1:9" ht="14.25">
      <c r="A29" s="28"/>
      <c r="B29" s="28"/>
      <c r="C29" s="28"/>
      <c r="D29" s="28"/>
      <c r="E29" s="28"/>
      <c r="F29" s="28"/>
      <c r="G29" s="28"/>
      <c r="H29" s="28"/>
      <c r="I29" s="28"/>
    </row>
  </sheetData>
  <sheetProtection password="CF7A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Gorczyca Rafał</dc:creator>
  <cp:keywords/>
  <dc:description/>
  <cp:lastModifiedBy>Gorczyca Rafał</cp:lastModifiedBy>
  <dcterms:created xsi:type="dcterms:W3CDTF">2021-12-16T06:31:18Z</dcterms:created>
  <dcterms:modified xsi:type="dcterms:W3CDTF">2021-12-30T06:45:50Z</dcterms:modified>
  <cp:category/>
  <cp:version/>
  <cp:contentType/>
  <cp:contentStatus/>
</cp:coreProperties>
</file>